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tchwaytowncouncilg.sharepoint.com/Data/Finance/2020-21/2020-21 Budget/"/>
    </mc:Choice>
  </mc:AlternateContent>
  <xr:revisionPtr revIDLastSave="218" documentId="8_{2A1181E3-7B74-464B-81B4-52A4CC438672}" xr6:coauthVersionLast="45" xr6:coauthVersionMax="45" xr10:uidLastSave="{0D335B26-C312-4660-AB61-C48B944DAD2C}"/>
  <bookViews>
    <workbookView xWindow="-120" yWindow="-120" windowWidth="20730" windowHeight="11160" activeTab="2" xr2:uid="{1916ABBC-102C-46DC-A18F-C33AAF482671}"/>
  </bookViews>
  <sheets>
    <sheet name="Q2 Area's of Concern" sheetId="4" r:id="rId1"/>
    <sheet name="Q2 Balance Sheet" sheetId="3" r:id="rId2"/>
    <sheet name="Q2 Repor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4" l="1"/>
  <c r="E17" i="4"/>
  <c r="E16" i="4"/>
  <c r="E15" i="4"/>
  <c r="E14" i="4"/>
  <c r="E13" i="4"/>
  <c r="E12" i="4"/>
  <c r="E11" i="4"/>
  <c r="E10" i="4"/>
  <c r="E9" i="4"/>
  <c r="E8" i="4"/>
  <c r="E7" i="4"/>
  <c r="C15" i="3" l="1"/>
  <c r="Y10" i="2" l="1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9" i="2"/>
  <c r="X29" i="2"/>
  <c r="W29" i="2"/>
  <c r="Y2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T29" i="2"/>
  <c r="S29" i="2"/>
  <c r="Q29" i="2"/>
  <c r="C29" i="2"/>
  <c r="U9" i="2" l="1"/>
  <c r="U29" i="2" s="1"/>
  <c r="P29" i="2"/>
  <c r="O29" i="2"/>
  <c r="N29" i="2"/>
  <c r="M29" i="2"/>
  <c r="L29" i="2"/>
  <c r="K29" i="2"/>
  <c r="J29" i="2"/>
  <c r="I29" i="2"/>
  <c r="H29" i="2"/>
  <c r="G29" i="2"/>
  <c r="F29" i="2"/>
  <c r="E29" i="2" l="1"/>
</calcChain>
</file>

<file path=xl/sharedStrings.xml><?xml version="1.0" encoding="utf-8"?>
<sst xmlns="http://schemas.openxmlformats.org/spreadsheetml/2006/main" count="115" uniqueCount="95">
  <si>
    <t>Centre</t>
  </si>
  <si>
    <t xml:space="preserve">Budget Heading </t>
  </si>
  <si>
    <t>Income</t>
  </si>
  <si>
    <t>ACTUAL</t>
  </si>
  <si>
    <t>Professional Fees</t>
  </si>
  <si>
    <t>Civic/Democratic</t>
  </si>
  <si>
    <t>Callicroft House</t>
  </si>
  <si>
    <t>Casson Centre</t>
  </si>
  <si>
    <t>Burials</t>
  </si>
  <si>
    <t>Rodway Road</t>
  </si>
  <si>
    <t>Youth &amp; Community</t>
  </si>
  <si>
    <t>Grants</t>
  </si>
  <si>
    <t>Scott Park</t>
  </si>
  <si>
    <t>Sports and Social Club</t>
  </si>
  <si>
    <t>Allotments</t>
  </si>
  <si>
    <t>Play Area</t>
  </si>
  <si>
    <t>BUDGET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</si>
  <si>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</si>
  <si>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</si>
  <si>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</si>
  <si>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</si>
  <si>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</si>
  <si>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</si>
  <si>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</si>
  <si>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</si>
  <si>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</si>
  <si>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January</t>
  </si>
  <si>
    <t>February</t>
  </si>
  <si>
    <t>March</t>
  </si>
  <si>
    <t>ANTICIPATED</t>
  </si>
  <si>
    <t>Establishment</t>
  </si>
  <si>
    <t>Capital and Projects</t>
  </si>
  <si>
    <t>Patchway Community Centre</t>
  </si>
  <si>
    <t>Coniston Community Centree</t>
  </si>
  <si>
    <t>The Tumps</t>
  </si>
  <si>
    <t>Open Spaces Administration</t>
  </si>
  <si>
    <t>Transport &amp; Furniture</t>
  </si>
  <si>
    <t>INCOME</t>
  </si>
  <si>
    <t>EXPENDITURE</t>
  </si>
  <si>
    <t>ACTUAL INCOME</t>
  </si>
  <si>
    <t>ACTUAL EXPENDITURE</t>
  </si>
  <si>
    <t>Income/Expenditure</t>
  </si>
  <si>
    <t>YEAR END</t>
  </si>
  <si>
    <t>ANTICIPATED INCOME</t>
  </si>
  <si>
    <t>ANTICIPATED EXPENDITURE</t>
  </si>
  <si>
    <t>ANTICIPATED I/E</t>
  </si>
  <si>
    <t>Detailed Balance Sheet</t>
  </si>
  <si>
    <t>Description</t>
  </si>
  <si>
    <t>Actual</t>
  </si>
  <si>
    <t>Current Assets</t>
  </si>
  <si>
    <t>Current A/C</t>
  </si>
  <si>
    <t>VAT Control A/C</t>
  </si>
  <si>
    <t>Total Current Assets</t>
  </si>
  <si>
    <t>Current Year Fund</t>
  </si>
  <si>
    <t>General Reserves</t>
  </si>
  <si>
    <t>Earmarked Reserves</t>
  </si>
  <si>
    <t xml:space="preserve">Total Equity </t>
  </si>
  <si>
    <t>Patchway Town Council</t>
  </si>
  <si>
    <t>VAT Suspense</t>
  </si>
  <si>
    <t>Unity Bank A/C</t>
  </si>
  <si>
    <t>CCLA Fund</t>
  </si>
  <si>
    <t>Cambridge and Counties Fund</t>
  </si>
  <si>
    <t>End of Q2 - 30/09/2020</t>
  </si>
  <si>
    <t>Internal Transfer</t>
  </si>
  <si>
    <t>END OF Q2</t>
  </si>
  <si>
    <t>Areas of Concern to Note</t>
  </si>
  <si>
    <t>Code</t>
  </si>
  <si>
    <t>Budget Heading</t>
  </si>
  <si>
    <t>Annual Budget</t>
  </si>
  <si>
    <t>Actual YTD</t>
  </si>
  <si>
    <t>Interest Received</t>
  </si>
  <si>
    <t>Concern</t>
  </si>
  <si>
    <t>Due to the impact of COVID-19, the interest received will be much lower at year end than anticipated.</t>
  </si>
  <si>
    <t>Amorisation of  Contract</t>
  </si>
  <si>
    <t>Variance to Budget</t>
  </si>
  <si>
    <t>Staff Other Expenses</t>
  </si>
  <si>
    <t>Legal Fees</t>
  </si>
  <si>
    <t>Professional Fees Redevelopment</t>
  </si>
  <si>
    <t>3G Professional Fees</t>
  </si>
  <si>
    <t>NSP Pavilion</t>
  </si>
  <si>
    <t>Fencing</t>
  </si>
  <si>
    <t>Lighting</t>
  </si>
  <si>
    <t>Sports Equipment</t>
  </si>
  <si>
    <t>Social Club Income</t>
  </si>
  <si>
    <t>Road Signs and Repairs</t>
  </si>
  <si>
    <t>Excess money to be taken from General Reserves at year end.</t>
  </si>
  <si>
    <t>Overbudget halfway through the year - Take into account at budget setting</t>
  </si>
  <si>
    <t>Due to ongoing legal issues with leases, I expect this to be a big overspend this year.</t>
  </si>
  <si>
    <t>The fees will be recovered from S106</t>
  </si>
  <si>
    <t>From EMR</t>
  </si>
  <si>
    <t>Take into account at budget setting</t>
  </si>
  <si>
    <t>Quote higher than expected at budget setting.</t>
  </si>
  <si>
    <t xml:space="preserve">Due to COVID-19, the Council agreed for PSSC to stop paying for a specific period of time. </t>
  </si>
  <si>
    <t>Quarter 2  Finance Report</t>
  </si>
  <si>
    <t>This document shows the tracking of the current budget at the end of Q2 and the anticipated year end figure.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</si>
</sst>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0" fontId="2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right"/>
    </xf>
    <xf numFmtId="44" fontId="2" fillId="3" borderId="1" xfId="1" applyFont="1" applyFill="1" applyBorder="1"/>
    <xf numFmtId="44" fontId="2" fillId="3" borderId="1" xfId="0" applyNumberFormat="1" applyFont="1" applyFill="1" applyBorder="1"/>
    <xf numFmtId="44" fontId="0" fillId="0" borderId="0" xfId="0" applyNumberFormat="1"/>
    <xf numFmtId="0" fontId="0" fillId="2" borderId="1" xfId="0" applyFill="1" applyBorder="1"/>
    <xf numFmtId="44" fontId="0" fillId="2" borderId="1" xfId="1" applyFont="1" applyFill="1" applyBorder="1"/>
    <xf numFmtId="44" fontId="2" fillId="2" borderId="1" xfId="1" applyFont="1" applyFill="1" applyBorder="1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44" fontId="2" fillId="0" borderId="0" xfId="1" applyFont="1" applyFill="1" applyBorder="1"/>
    <xf numFmtId="44" fontId="0" fillId="0" borderId="0" xfId="1" applyFont="1" applyFill="1" applyBorder="1"/>
    <xf numFmtId="0" fontId="0" fillId="0" borderId="1" xfId="0" applyFill="1" applyBorder="1"/>
    <xf numFmtId="44" fontId="0" fillId="0" borderId="1" xfId="1" applyFont="1" applyFill="1" applyBorder="1"/>
    <xf numFmtId="0" fontId="3" fillId="0" borderId="1" xfId="0" applyFont="1" applyFill="1" applyBorder="1"/>
    <xf numFmtId="44" fontId="0" fillId="0" borderId="1" xfId="0" applyNumberFormat="1" applyBorder="1"/>
    <xf numFmtId="0" fontId="5" fillId="0" borderId="1" xfId="0" applyFont="1" applyFill="1" applyBorder="1"/>
    <xf numFmtId="0" fontId="3" fillId="0" borderId="0" xfId="0" applyFont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/>
    <xf numFmtId="44" fontId="0" fillId="2" borderId="1" xfId="0" applyNumberFormat="1" applyFill="1" applyBorder="1"/>
    <xf numFmtId="44" fontId="2" fillId="2" borderId="1" xfId="0" applyNumberFormat="1" applyFont="1" applyFill="1" applyBorder="1"/>
    <xf numFmtId="0" fontId="4" fillId="0" borderId="1" xfId="0" applyFont="1" applyBorder="1"/>
    <xf numFmtId="0" fontId="0" fillId="2" borderId="0" xfId="0" applyFill="1" applyBorder="1"/>
    <xf numFmtId="0" fontId="4" fillId="2" borderId="0" xfId="0" applyFont="1" applyFill="1" applyBorder="1"/>
    <xf numFmtId="44" fontId="0" fillId="2" borderId="0" xfId="0" applyNumberFormat="1" applyFill="1" applyBorder="1"/>
    <xf numFmtId="44" fontId="2" fillId="2" borderId="0" xfId="0" applyNumberFormat="1" applyFont="1" applyFill="1" applyBorder="1"/>
    <xf numFmtId="44" fontId="0" fillId="0" borderId="0" xfId="1" applyFont="1"/>
    <xf numFmtId="0" fontId="2" fillId="0" borderId="3" xfId="0" applyFont="1" applyBorder="1"/>
    <xf numFmtId="0" fontId="6" fillId="0" borderId="3" xfId="0" applyFont="1" applyBorder="1"/>
    <xf numFmtId="0" fontId="0" fillId="0" borderId="3" xfId="0" applyBorder="1"/>
    <xf numFmtId="44" fontId="0" fillId="0" borderId="3" xfId="1" applyFont="1" applyBorder="1"/>
    <xf numFmtId="44" fontId="2" fillId="0" borderId="0" xfId="1" applyFont="1"/>
    <xf numFmtId="164" fontId="2" fillId="0" borderId="3" xfId="1" applyNumberFormat="1" applyFont="1" applyBorder="1"/>
    <xf numFmtId="164" fontId="0" fillId="0" borderId="0" xfId="0" applyNumberFormat="1"/>
    <xf numFmtId="165" fontId="0" fillId="0" borderId="1" xfId="2" applyNumberFormat="1" applyFont="1" applyBorder="1"/>
    <xf numFmtId="0" fontId="0" fillId="0" borderId="1" xfId="0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158750</xdr:rowOff>
    </xdr:from>
    <xdr:to>
      <xdr:col>0</xdr:col>
      <xdr:colOff>1080579</xdr:colOff>
      <xdr:row>2</xdr:row>
      <xdr:rowOff>625474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54D02E-4C1F-4566-BB8F-71A50999C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158750"/>
          <a:ext cx="861505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7A88E-B6A0-4C4F-A8E2-376F3E81CA60}">
  <dimension ref="A1:F18"/>
  <sheetViews>
    <sheetView workbookViewId="0">
      <selection activeCell="H10" sqref="H10"/>
    </sheetView>
  </sheetViews>
  <sheetFormatPr defaultRowHeight="15" x14ac:dyDescent="0.25"/>
  <cols>
    <col min="1" max="1" width="23.5703125" customWidth="1"/>
    <col min="2" max="2" width="32.42578125" customWidth="1"/>
    <col min="3" max="3" width="15.28515625" customWidth="1"/>
    <col min="4" max="4" width="12.28515625" customWidth="1"/>
    <col min="5" max="5" width="20.140625" customWidth="1"/>
    <col min="6" max="6" width="28" customWidth="1"/>
  </cols>
  <sheetData>
    <row r="1" spans="1:6" x14ac:dyDescent="0.25">
      <c r="A1" s="2" t="s">
        <v>57</v>
      </c>
    </row>
    <row r="2" spans="1:6" x14ac:dyDescent="0.25">
      <c r="A2" s="2" t="s">
        <v>65</v>
      </c>
    </row>
    <row r="3" spans="1:6" x14ac:dyDescent="0.25">
      <c r="A3" s="2" t="s">
        <v>62</v>
      </c>
    </row>
    <row r="6" spans="1:6" x14ac:dyDescent="0.25">
      <c r="A6" s="3" t="s">
        <v>66</v>
      </c>
      <c r="B6" s="3" t="s">
        <v>67</v>
      </c>
      <c r="C6" s="3" t="s">
        <v>68</v>
      </c>
      <c r="D6" s="3" t="s">
        <v>69</v>
      </c>
      <c r="E6" s="3" t="s">
        <v>74</v>
      </c>
      <c r="F6" s="3" t="s">
        <v>71</v>
      </c>
    </row>
    <row r="7" spans="1:6" ht="60" x14ac:dyDescent="0.25">
      <c r="A7" s="4">
        <v>1090</v>
      </c>
      <c r="B7" s="4" t="s">
        <v>70</v>
      </c>
      <c r="C7" s="6">
        <v>1400</v>
      </c>
      <c r="D7" s="6">
        <v>158</v>
      </c>
      <c r="E7" s="49">
        <f>D7-C7</f>
        <v>-1242</v>
      </c>
      <c r="F7" s="50" t="s">
        <v>72</v>
      </c>
    </row>
    <row r="8" spans="1:6" ht="45" x14ac:dyDescent="0.25">
      <c r="A8" s="4">
        <v>4005</v>
      </c>
      <c r="B8" s="4" t="s">
        <v>73</v>
      </c>
      <c r="C8" s="6">
        <v>36509</v>
      </c>
      <c r="D8" s="6">
        <v>63709</v>
      </c>
      <c r="E8" s="6">
        <f t="shared" ref="E8:E18" si="0">C8-D8</f>
        <v>-27200</v>
      </c>
      <c r="F8" s="50" t="s">
        <v>85</v>
      </c>
    </row>
    <row r="9" spans="1:6" ht="45" x14ac:dyDescent="0.25">
      <c r="A9" s="4">
        <v>4060</v>
      </c>
      <c r="B9" s="4" t="s">
        <v>75</v>
      </c>
      <c r="C9" s="6">
        <v>1000</v>
      </c>
      <c r="D9" s="6">
        <v>1140</v>
      </c>
      <c r="E9" s="6">
        <f t="shared" si="0"/>
        <v>-140</v>
      </c>
      <c r="F9" s="50" t="s">
        <v>86</v>
      </c>
    </row>
    <row r="10" spans="1:6" ht="45" x14ac:dyDescent="0.25">
      <c r="A10" s="4">
        <v>4140</v>
      </c>
      <c r="B10" s="4" t="s">
        <v>76</v>
      </c>
      <c r="C10" s="6">
        <v>1000</v>
      </c>
      <c r="D10" s="6">
        <v>1570</v>
      </c>
      <c r="E10" s="6">
        <f t="shared" si="0"/>
        <v>-570</v>
      </c>
      <c r="F10" s="50" t="s">
        <v>87</v>
      </c>
    </row>
    <row r="11" spans="1:6" ht="30" x14ac:dyDescent="0.25">
      <c r="A11" s="4">
        <v>4135</v>
      </c>
      <c r="B11" s="4" t="s">
        <v>77</v>
      </c>
      <c r="C11" s="6">
        <v>25000</v>
      </c>
      <c r="D11" s="6">
        <v>43053</v>
      </c>
      <c r="E11" s="6">
        <f t="shared" si="0"/>
        <v>-18053</v>
      </c>
      <c r="F11" s="50" t="s">
        <v>88</v>
      </c>
    </row>
    <row r="12" spans="1:6" ht="45" x14ac:dyDescent="0.25">
      <c r="A12" s="4">
        <v>9001</v>
      </c>
      <c r="B12" s="4" t="s">
        <v>78</v>
      </c>
      <c r="C12" s="6">
        <v>0</v>
      </c>
      <c r="D12" s="6">
        <v>4550</v>
      </c>
      <c r="E12" s="6">
        <f t="shared" si="0"/>
        <v>-4550</v>
      </c>
      <c r="F12" s="50" t="s">
        <v>85</v>
      </c>
    </row>
    <row r="13" spans="1:6" x14ac:dyDescent="0.25">
      <c r="A13" s="4">
        <v>9008</v>
      </c>
      <c r="B13" s="4" t="s">
        <v>79</v>
      </c>
      <c r="C13" s="6">
        <v>0</v>
      </c>
      <c r="D13" s="6">
        <v>6307</v>
      </c>
      <c r="E13" s="6">
        <f t="shared" si="0"/>
        <v>-6307</v>
      </c>
      <c r="F13" s="50" t="s">
        <v>89</v>
      </c>
    </row>
    <row r="14" spans="1:6" ht="30" x14ac:dyDescent="0.25">
      <c r="A14" s="4">
        <v>4970</v>
      </c>
      <c r="B14" s="4" t="s">
        <v>80</v>
      </c>
      <c r="C14" s="6">
        <v>1000</v>
      </c>
      <c r="D14" s="6">
        <v>1623</v>
      </c>
      <c r="E14" s="6">
        <f t="shared" si="0"/>
        <v>-623</v>
      </c>
      <c r="F14" s="50" t="s">
        <v>90</v>
      </c>
    </row>
    <row r="15" spans="1:6" ht="30" x14ac:dyDescent="0.25">
      <c r="A15" s="4">
        <v>4990</v>
      </c>
      <c r="B15" s="4" t="s">
        <v>81</v>
      </c>
      <c r="C15" s="6">
        <v>12000</v>
      </c>
      <c r="D15" s="6">
        <v>12450</v>
      </c>
      <c r="E15" s="6">
        <f t="shared" si="0"/>
        <v>-450</v>
      </c>
      <c r="F15" s="50" t="s">
        <v>91</v>
      </c>
    </row>
    <row r="16" spans="1:6" x14ac:dyDescent="0.25">
      <c r="A16" s="4">
        <v>4997</v>
      </c>
      <c r="B16" s="4" t="s">
        <v>82</v>
      </c>
      <c r="C16" s="6">
        <v>0</v>
      </c>
      <c r="D16" s="6">
        <v>1250</v>
      </c>
      <c r="E16" s="6">
        <f t="shared" si="0"/>
        <v>-1250</v>
      </c>
      <c r="F16" s="50" t="s">
        <v>89</v>
      </c>
    </row>
    <row r="17" spans="1:6" ht="60" x14ac:dyDescent="0.25">
      <c r="A17" s="4">
        <v>1500</v>
      </c>
      <c r="B17" s="4" t="s">
        <v>83</v>
      </c>
      <c r="C17" s="6">
        <v>11840</v>
      </c>
      <c r="D17" s="6">
        <v>4932</v>
      </c>
      <c r="E17" s="6">
        <f t="shared" si="0"/>
        <v>6908</v>
      </c>
      <c r="F17" s="50" t="s">
        <v>92</v>
      </c>
    </row>
    <row r="18" spans="1:6" ht="30" x14ac:dyDescent="0.25">
      <c r="A18" s="4">
        <v>5420</v>
      </c>
      <c r="B18" s="4" t="s">
        <v>84</v>
      </c>
      <c r="C18" s="6">
        <v>100</v>
      </c>
      <c r="D18" s="6">
        <v>150</v>
      </c>
      <c r="E18" s="6">
        <f t="shared" si="0"/>
        <v>-50</v>
      </c>
      <c r="F18" s="50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5F701-B169-4C93-980D-A897AE0F54DC}">
  <dimension ref="A1:C20"/>
  <sheetViews>
    <sheetView zoomScaleNormal="100" workbookViewId="0">
      <selection sqref="A1:A2"/>
    </sheetView>
  </sheetViews>
  <sheetFormatPr defaultRowHeight="15" x14ac:dyDescent="0.25"/>
  <cols>
    <col min="1" max="1" width="31.42578125" customWidth="1"/>
    <col min="2" max="2" width="12.5703125" bestFit="1" customWidth="1"/>
    <col min="3" max="3" width="15.28515625" customWidth="1"/>
    <col min="5" max="5" width="71.140625" customWidth="1"/>
  </cols>
  <sheetData>
    <row r="1" spans="1:3" x14ac:dyDescent="0.25">
      <c r="A1" s="2" t="s">
        <v>57</v>
      </c>
    </row>
    <row r="2" spans="1:3" ht="29.25" customHeight="1" x14ac:dyDescent="0.25">
      <c r="A2" s="2" t="s">
        <v>46</v>
      </c>
    </row>
    <row r="3" spans="1:3" ht="29.25" customHeight="1" x14ac:dyDescent="0.25">
      <c r="A3" s="2" t="s">
        <v>62</v>
      </c>
    </row>
    <row r="4" spans="1:3" ht="24.75" customHeight="1" x14ac:dyDescent="0.25"/>
    <row r="5" spans="1:3" ht="15.75" thickBot="1" x14ac:dyDescent="0.3">
      <c r="A5" s="42" t="s">
        <v>47</v>
      </c>
      <c r="B5" s="42" t="s">
        <v>48</v>
      </c>
    </row>
    <row r="7" spans="1:3" ht="15.75" thickBot="1" x14ac:dyDescent="0.3">
      <c r="A7" s="43" t="s">
        <v>49</v>
      </c>
      <c r="B7" s="44"/>
    </row>
    <row r="8" spans="1:3" x14ac:dyDescent="0.25">
      <c r="A8" t="s">
        <v>51</v>
      </c>
      <c r="B8" s="41">
        <v>23234</v>
      </c>
    </row>
    <row r="9" spans="1:3" x14ac:dyDescent="0.25">
      <c r="A9" t="s">
        <v>58</v>
      </c>
      <c r="B9" s="41">
        <v>1511</v>
      </c>
    </row>
    <row r="10" spans="1:3" x14ac:dyDescent="0.25">
      <c r="A10" t="s">
        <v>50</v>
      </c>
      <c r="B10" s="41">
        <v>884109</v>
      </c>
    </row>
    <row r="11" spans="1:3" x14ac:dyDescent="0.25">
      <c r="A11" t="s">
        <v>59</v>
      </c>
      <c r="B11" s="41">
        <v>82547</v>
      </c>
    </row>
    <row r="12" spans="1:3" x14ac:dyDescent="0.25">
      <c r="A12" t="s">
        <v>60</v>
      </c>
      <c r="B12" s="41">
        <v>25284</v>
      </c>
    </row>
    <row r="13" spans="1:3" x14ac:dyDescent="0.25">
      <c r="A13" t="s">
        <v>63</v>
      </c>
      <c r="B13" s="41">
        <v>82457</v>
      </c>
    </row>
    <row r="14" spans="1:3" ht="15.75" thickBot="1" x14ac:dyDescent="0.3">
      <c r="A14" s="44" t="s">
        <v>61</v>
      </c>
      <c r="B14" s="45">
        <v>25000</v>
      </c>
    </row>
    <row r="15" spans="1:3" x14ac:dyDescent="0.25">
      <c r="A15" s="2" t="s">
        <v>52</v>
      </c>
      <c r="B15" s="46"/>
      <c r="C15" s="48">
        <f>SUM(B8+B9+B10+B11+B12-B13+B14)</f>
        <v>959228</v>
      </c>
    </row>
    <row r="17" spans="1:3" x14ac:dyDescent="0.25">
      <c r="A17" t="s">
        <v>53</v>
      </c>
      <c r="B17" s="41">
        <v>581195</v>
      </c>
    </row>
    <row r="18" spans="1:3" x14ac:dyDescent="0.25">
      <c r="A18" t="s">
        <v>54</v>
      </c>
      <c r="B18" s="41">
        <v>267767</v>
      </c>
    </row>
    <row r="19" spans="1:3" ht="15.75" thickBot="1" x14ac:dyDescent="0.3">
      <c r="A19" s="44" t="s">
        <v>55</v>
      </c>
      <c r="B19" s="45">
        <v>110265.43</v>
      </c>
      <c r="C19" s="44"/>
    </row>
    <row r="20" spans="1:3" ht="15.75" thickBot="1" x14ac:dyDescent="0.3">
      <c r="A20" s="42" t="s">
        <v>56</v>
      </c>
      <c r="B20" s="44"/>
      <c r="C20" s="47">
        <v>959228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24A68-BFCE-4569-8A10-C116959AEB69}">
  <dimension ref="A2:Y32"/>
  <sheetViews>
    <sheetView tabSelected="1" topLeftCell="B9" zoomScale="90" zoomScaleNormal="90" workbookViewId="0">
      <selection activeCell="X28" sqref="X28"/>
    </sheetView>
  </sheetViews>
  <sheetFormatPr defaultRowHeight="15" x14ac:dyDescent="0.25"/>
  <cols>
    <col min="1" max="1" width="17.85546875" customWidth="1"/>
    <col min="2" max="2" width="30.140625" customWidth="1"/>
    <col min="3" max="3" width="15" bestFit="1" customWidth="1"/>
    <col min="4" max="4" width="15.7109375" hidden="1" customWidth="1"/>
    <col min="5" max="6" width="13.28515625" hidden="1" customWidth="1"/>
    <col min="7" max="7" width="15.28515625" hidden="1" customWidth="1"/>
    <col min="8" max="8" width="14.5703125" hidden="1" customWidth="1"/>
    <col min="9" max="9" width="14.140625" hidden="1" customWidth="1"/>
    <col min="10" max="10" width="14.28515625" hidden="1" customWidth="1"/>
    <col min="11" max="11" width="14.140625" hidden="1" customWidth="1"/>
    <col min="12" max="12" width="13.7109375" hidden="1" customWidth="1"/>
    <col min="13" max="13" width="13.42578125" hidden="1" customWidth="1"/>
    <col min="14" max="14" width="13.140625" hidden="1" customWidth="1"/>
    <col min="15" max="15" width="13.85546875" hidden="1" customWidth="1"/>
    <col min="16" max="16" width="14.5703125" hidden="1" customWidth="1"/>
    <col min="17" max="17" width="15.42578125" customWidth="1"/>
    <col min="18" max="18" width="4.5703125" customWidth="1"/>
    <col min="19" max="19" width="16.28515625" customWidth="1"/>
    <col min="20" max="20" width="19.85546875" customWidth="1"/>
    <col min="21" max="21" width="19.140625" customWidth="1"/>
    <col min="22" max="22" width="4.5703125" customWidth="1"/>
    <col min="23" max="23" width="20.140625" customWidth="1"/>
    <col min="24" max="24" width="25.42578125" customWidth="1"/>
    <col min="25" max="25" width="16.42578125" customWidth="1"/>
  </cols>
  <sheetData>
    <row r="2" spans="1:25" x14ac:dyDescent="0.25">
      <c r="B2" s="2" t="s">
        <v>93</v>
      </c>
    </row>
    <row r="3" spans="1:25" ht="72.75" customHeight="1" x14ac:dyDescent="0.25">
      <c r="B3" s="1" t="s">
        <v>94</v>
      </c>
      <c r="C3" s="7"/>
      <c r="D3" s="7"/>
      <c r="T3" s="24"/>
    </row>
    <row r="5" spans="1:25" x14ac:dyDescent="0.25">
      <c r="A5" s="3"/>
      <c r="B5" s="4"/>
      <c r="C5" s="4"/>
      <c r="D5" s="12"/>
      <c r="E5" s="3" t="s">
        <v>3</v>
      </c>
      <c r="F5" s="3" t="s">
        <v>3</v>
      </c>
      <c r="G5" s="3" t="s">
        <v>3</v>
      </c>
      <c r="H5" s="3" t="s">
        <v>29</v>
      </c>
      <c r="I5" s="3" t="s">
        <v>29</v>
      </c>
      <c r="J5" s="3" t="s">
        <v>29</v>
      </c>
      <c r="K5" s="3" t="s">
        <v>29</v>
      </c>
      <c r="L5" s="3" t="s">
        <v>29</v>
      </c>
      <c r="M5" s="3" t="s">
        <v>29</v>
      </c>
      <c r="N5" s="3" t="s">
        <v>29</v>
      </c>
      <c r="O5" s="3" t="s">
        <v>29</v>
      </c>
      <c r="P5" s="3" t="s">
        <v>29</v>
      </c>
      <c r="Q5" s="3"/>
      <c r="R5" s="12"/>
      <c r="S5" s="19"/>
      <c r="T5" s="4"/>
      <c r="U5" s="4"/>
      <c r="V5" s="37"/>
      <c r="W5" s="4"/>
      <c r="X5" s="4"/>
      <c r="Y5" s="4"/>
    </row>
    <row r="6" spans="1:25" x14ac:dyDescent="0.25">
      <c r="A6" s="4"/>
      <c r="B6" s="4"/>
      <c r="C6" s="26" t="s">
        <v>37</v>
      </c>
      <c r="D6" s="27"/>
      <c r="E6" s="28" t="s">
        <v>17</v>
      </c>
      <c r="F6" s="28" t="s">
        <v>18</v>
      </c>
      <c r="G6" s="28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P6" s="29" t="s">
        <v>28</v>
      </c>
      <c r="Q6" s="29" t="s">
        <v>38</v>
      </c>
      <c r="R6" s="33"/>
      <c r="S6" s="23" t="s">
        <v>64</v>
      </c>
      <c r="T6" s="21" t="s">
        <v>64</v>
      </c>
      <c r="U6" s="36" t="s">
        <v>64</v>
      </c>
      <c r="V6" s="38"/>
      <c r="W6" s="25" t="s">
        <v>42</v>
      </c>
      <c r="X6" s="5" t="s">
        <v>42</v>
      </c>
      <c r="Y6" s="36" t="s">
        <v>42</v>
      </c>
    </row>
    <row r="7" spans="1:25" x14ac:dyDescent="0.25">
      <c r="A7" s="3" t="s">
        <v>0</v>
      </c>
      <c r="B7" s="3" t="s">
        <v>1</v>
      </c>
      <c r="C7" s="26" t="s">
        <v>16</v>
      </c>
      <c r="D7" s="30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28" t="s">
        <v>16</v>
      </c>
      <c r="R7" s="12"/>
      <c r="S7" s="23" t="s">
        <v>39</v>
      </c>
      <c r="T7" s="5" t="s">
        <v>40</v>
      </c>
      <c r="U7" s="36" t="s">
        <v>41</v>
      </c>
      <c r="V7" s="38"/>
      <c r="W7" s="25" t="s">
        <v>43</v>
      </c>
      <c r="X7" s="5" t="s">
        <v>44</v>
      </c>
      <c r="Y7" s="36" t="s">
        <v>45</v>
      </c>
    </row>
    <row r="8" spans="1:25" x14ac:dyDescent="0.25">
      <c r="A8" s="4"/>
      <c r="B8" s="4"/>
      <c r="C8" s="4"/>
      <c r="D8" s="12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2"/>
      <c r="S8" s="19"/>
      <c r="T8" s="4"/>
      <c r="U8" s="4"/>
      <c r="V8" s="37"/>
      <c r="W8" s="4"/>
      <c r="X8" s="4"/>
      <c r="Y8" s="4"/>
    </row>
    <row r="9" spans="1:25" x14ac:dyDescent="0.25">
      <c r="A9" s="4">
        <v>100</v>
      </c>
      <c r="B9" s="4" t="s">
        <v>2</v>
      </c>
      <c r="C9" s="6">
        <v>732055</v>
      </c>
      <c r="D9" s="1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0</v>
      </c>
      <c r="R9" s="34"/>
      <c r="S9" s="20">
        <v>730817</v>
      </c>
      <c r="T9" s="22">
        <v>0</v>
      </c>
      <c r="U9" s="22">
        <f>SUM(S9-T9)</f>
        <v>730817</v>
      </c>
      <c r="V9" s="39"/>
      <c r="W9" s="6">
        <v>730865</v>
      </c>
      <c r="X9" s="6"/>
      <c r="Y9" s="22">
        <f>W9-X9</f>
        <v>730865</v>
      </c>
    </row>
    <row r="10" spans="1:25" x14ac:dyDescent="0.25">
      <c r="A10" s="4">
        <v>110</v>
      </c>
      <c r="B10" s="4" t="s">
        <v>30</v>
      </c>
      <c r="C10" s="6">
        <v>0</v>
      </c>
      <c r="D10" s="1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v>388902</v>
      </c>
      <c r="R10" s="34"/>
      <c r="S10" s="20">
        <v>1070</v>
      </c>
      <c r="T10" s="22">
        <v>230551</v>
      </c>
      <c r="U10" s="22">
        <f t="shared" ref="U10:U28" si="0">SUM(S10-T10)</f>
        <v>-229481</v>
      </c>
      <c r="V10" s="39"/>
      <c r="W10" s="6">
        <v>1071</v>
      </c>
      <c r="X10" s="20">
        <v>394539.96</v>
      </c>
      <c r="Y10" s="22">
        <f t="shared" ref="Y10:Y28" si="1">W10-X10</f>
        <v>-393468.96</v>
      </c>
    </row>
    <row r="11" spans="1:25" x14ac:dyDescent="0.25">
      <c r="A11" s="4">
        <v>120</v>
      </c>
      <c r="B11" s="4" t="s">
        <v>5</v>
      </c>
      <c r="C11" s="6">
        <v>0</v>
      </c>
      <c r="D11" s="13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/>
      <c r="M11" s="6"/>
      <c r="N11" s="6"/>
      <c r="O11" s="6"/>
      <c r="P11" s="6"/>
      <c r="Q11" s="6">
        <v>5550</v>
      </c>
      <c r="R11" s="34"/>
      <c r="S11" s="20">
        <v>0</v>
      </c>
      <c r="T11" s="22">
        <v>70</v>
      </c>
      <c r="U11" s="22">
        <f t="shared" si="0"/>
        <v>-70</v>
      </c>
      <c r="V11" s="39"/>
      <c r="W11" s="6">
        <v>0</v>
      </c>
      <c r="X11" s="20">
        <v>70</v>
      </c>
      <c r="Y11" s="22">
        <f t="shared" si="1"/>
        <v>-70</v>
      </c>
    </row>
    <row r="12" spans="1:25" x14ac:dyDescent="0.25">
      <c r="A12" s="4">
        <v>200</v>
      </c>
      <c r="B12" s="4" t="s">
        <v>6</v>
      </c>
      <c r="C12" s="6">
        <v>260</v>
      </c>
      <c r="D12" s="13"/>
      <c r="E12" s="6"/>
      <c r="F12" s="6">
        <v>0</v>
      </c>
      <c r="G12" s="6"/>
      <c r="H12" s="6">
        <v>0</v>
      </c>
      <c r="I12" s="6">
        <v>0</v>
      </c>
      <c r="J12" s="6">
        <v>0</v>
      </c>
      <c r="K12" s="6">
        <v>0</v>
      </c>
      <c r="L12" s="6"/>
      <c r="M12" s="6"/>
      <c r="N12" s="6"/>
      <c r="O12" s="6"/>
      <c r="P12" s="6"/>
      <c r="Q12" s="6">
        <v>16725</v>
      </c>
      <c r="R12" s="34"/>
      <c r="S12" s="20">
        <v>0</v>
      </c>
      <c r="T12" s="22">
        <v>6304</v>
      </c>
      <c r="U12" s="22">
        <f t="shared" si="0"/>
        <v>-6304</v>
      </c>
      <c r="V12" s="39"/>
      <c r="W12" s="6">
        <v>0</v>
      </c>
      <c r="X12" s="20">
        <v>12741</v>
      </c>
      <c r="Y12" s="22">
        <f t="shared" si="1"/>
        <v>-12741</v>
      </c>
    </row>
    <row r="13" spans="1:25" x14ac:dyDescent="0.25">
      <c r="A13" s="4">
        <v>210</v>
      </c>
      <c r="B13" s="4" t="s">
        <v>7</v>
      </c>
      <c r="C13" s="6">
        <v>1201</v>
      </c>
      <c r="D13" s="13"/>
      <c r="E13" s="6"/>
      <c r="F13" s="6">
        <v>0</v>
      </c>
      <c r="G13" s="6"/>
      <c r="H13" s="6">
        <v>0</v>
      </c>
      <c r="I13" s="6">
        <v>0</v>
      </c>
      <c r="J13" s="6">
        <v>0</v>
      </c>
      <c r="K13" s="6">
        <v>0</v>
      </c>
      <c r="L13" s="6"/>
      <c r="M13" s="6"/>
      <c r="N13" s="6"/>
      <c r="O13" s="6"/>
      <c r="P13" s="6"/>
      <c r="Q13" s="6">
        <v>4250</v>
      </c>
      <c r="R13" s="34"/>
      <c r="S13" s="20">
        <v>150</v>
      </c>
      <c r="T13" s="22">
        <v>1101</v>
      </c>
      <c r="U13" s="22">
        <f t="shared" si="0"/>
        <v>-951</v>
      </c>
      <c r="V13" s="39"/>
      <c r="W13" s="6">
        <v>1350</v>
      </c>
      <c r="X13" s="20">
        <v>1685</v>
      </c>
      <c r="Y13" s="22">
        <f t="shared" si="1"/>
        <v>-335</v>
      </c>
    </row>
    <row r="14" spans="1:25" x14ac:dyDescent="0.25">
      <c r="A14" s="4">
        <v>220</v>
      </c>
      <c r="B14" s="4" t="s">
        <v>8</v>
      </c>
      <c r="C14" s="6">
        <v>0</v>
      </c>
      <c r="D14" s="13"/>
      <c r="E14" s="6">
        <v>0</v>
      </c>
      <c r="F14" s="6">
        <v>0</v>
      </c>
      <c r="G14" s="6"/>
      <c r="H14" s="6">
        <v>0</v>
      </c>
      <c r="I14" s="6">
        <v>0</v>
      </c>
      <c r="J14" s="6">
        <v>0</v>
      </c>
      <c r="K14" s="6">
        <v>0</v>
      </c>
      <c r="L14" s="6"/>
      <c r="M14" s="6"/>
      <c r="N14" s="6"/>
      <c r="O14" s="6"/>
      <c r="P14" s="6"/>
      <c r="Q14" s="6">
        <v>3100</v>
      </c>
      <c r="R14" s="34"/>
      <c r="S14" s="20">
        <v>0</v>
      </c>
      <c r="T14" s="22">
        <v>0</v>
      </c>
      <c r="U14" s="22">
        <f t="shared" si="0"/>
        <v>0</v>
      </c>
      <c r="V14" s="39"/>
      <c r="W14" s="6">
        <v>0</v>
      </c>
      <c r="X14" s="20">
        <v>2732</v>
      </c>
      <c r="Y14" s="22">
        <f t="shared" si="1"/>
        <v>-2732</v>
      </c>
    </row>
    <row r="15" spans="1:25" x14ac:dyDescent="0.25">
      <c r="A15" s="4">
        <v>300</v>
      </c>
      <c r="B15" s="4" t="s">
        <v>32</v>
      </c>
      <c r="C15" s="6">
        <v>2</v>
      </c>
      <c r="D15" s="1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v>9000</v>
      </c>
      <c r="R15" s="34"/>
      <c r="S15" s="20">
        <v>2</v>
      </c>
      <c r="T15" s="22">
        <v>9000</v>
      </c>
      <c r="U15" s="22">
        <f t="shared" si="0"/>
        <v>-8998</v>
      </c>
      <c r="V15" s="39"/>
      <c r="W15" s="6">
        <v>2</v>
      </c>
      <c r="X15" s="20">
        <v>9000</v>
      </c>
      <c r="Y15" s="22">
        <f t="shared" si="1"/>
        <v>-8998</v>
      </c>
    </row>
    <row r="16" spans="1:25" x14ac:dyDescent="0.25">
      <c r="A16" s="4">
        <v>310</v>
      </c>
      <c r="B16" s="4" t="s">
        <v>33</v>
      </c>
      <c r="C16" s="6">
        <v>1</v>
      </c>
      <c r="D16" s="1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50942</v>
      </c>
      <c r="R16" s="34"/>
      <c r="S16" s="20">
        <v>1</v>
      </c>
      <c r="T16" s="22">
        <v>18393</v>
      </c>
      <c r="U16" s="22">
        <f t="shared" si="0"/>
        <v>-18392</v>
      </c>
      <c r="V16" s="39"/>
      <c r="W16" s="6">
        <v>1</v>
      </c>
      <c r="X16" s="20">
        <v>40550</v>
      </c>
      <c r="Y16" s="22">
        <f t="shared" si="1"/>
        <v>-40549</v>
      </c>
    </row>
    <row r="17" spans="1:25" x14ac:dyDescent="0.25">
      <c r="A17" s="4">
        <v>320</v>
      </c>
      <c r="B17" s="4" t="s">
        <v>9</v>
      </c>
      <c r="C17" s="6">
        <v>0</v>
      </c>
      <c r="D17" s="1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v>350</v>
      </c>
      <c r="R17" s="34"/>
      <c r="S17" s="20">
        <v>0</v>
      </c>
      <c r="T17" s="22">
        <v>0</v>
      </c>
      <c r="U17" s="22">
        <f t="shared" si="0"/>
        <v>0</v>
      </c>
      <c r="V17" s="39"/>
      <c r="W17" s="6">
        <v>0</v>
      </c>
      <c r="X17" s="20">
        <v>350</v>
      </c>
      <c r="Y17" s="22">
        <f t="shared" si="1"/>
        <v>-350</v>
      </c>
    </row>
    <row r="18" spans="1:25" x14ac:dyDescent="0.25">
      <c r="A18" s="4">
        <v>400</v>
      </c>
      <c r="B18" s="4" t="s">
        <v>10</v>
      </c>
      <c r="C18" s="6">
        <v>0</v>
      </c>
      <c r="D18" s="1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v>67290</v>
      </c>
      <c r="R18" s="34"/>
      <c r="S18" s="20">
        <v>0</v>
      </c>
      <c r="T18" s="22">
        <v>32000</v>
      </c>
      <c r="U18" s="22">
        <f t="shared" si="0"/>
        <v>-32000</v>
      </c>
      <c r="V18" s="39"/>
      <c r="W18" s="6">
        <v>0</v>
      </c>
      <c r="X18" s="20">
        <v>32000</v>
      </c>
      <c r="Y18" s="22">
        <f t="shared" si="1"/>
        <v>-32000</v>
      </c>
    </row>
    <row r="19" spans="1:25" x14ac:dyDescent="0.25">
      <c r="A19" s="4">
        <v>410</v>
      </c>
      <c r="B19" s="4" t="s">
        <v>11</v>
      </c>
      <c r="C19" s="6">
        <v>0</v>
      </c>
      <c r="D19" s="1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v>4500</v>
      </c>
      <c r="R19" s="34"/>
      <c r="S19" s="20">
        <v>0</v>
      </c>
      <c r="T19" s="22">
        <v>810</v>
      </c>
      <c r="U19" s="22">
        <f t="shared" si="0"/>
        <v>-810</v>
      </c>
      <c r="V19" s="39"/>
      <c r="W19" s="6">
        <v>0</v>
      </c>
      <c r="X19" s="20">
        <v>810</v>
      </c>
      <c r="Y19" s="22">
        <f t="shared" si="1"/>
        <v>-810</v>
      </c>
    </row>
    <row r="20" spans="1:25" x14ac:dyDescent="0.25">
      <c r="A20" s="4">
        <v>500</v>
      </c>
      <c r="B20" s="4" t="s">
        <v>12</v>
      </c>
      <c r="C20" s="6">
        <v>6000</v>
      </c>
      <c r="D20" s="1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v>90710</v>
      </c>
      <c r="R20" s="34"/>
      <c r="S20" s="20">
        <v>1877</v>
      </c>
      <c r="T20" s="22">
        <v>38574</v>
      </c>
      <c r="U20" s="22">
        <f t="shared" si="0"/>
        <v>-36697</v>
      </c>
      <c r="V20" s="39"/>
      <c r="W20" s="6">
        <v>6727</v>
      </c>
      <c r="X20" s="20">
        <v>53142.1</v>
      </c>
      <c r="Y20" s="22">
        <f t="shared" si="1"/>
        <v>-46415.1</v>
      </c>
    </row>
    <row r="21" spans="1:25" x14ac:dyDescent="0.25">
      <c r="A21" s="4">
        <v>510</v>
      </c>
      <c r="B21" s="4" t="s">
        <v>13</v>
      </c>
      <c r="C21" s="6">
        <v>11840</v>
      </c>
      <c r="D21" s="1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v>0</v>
      </c>
      <c r="R21" s="34"/>
      <c r="S21" s="20">
        <v>4932</v>
      </c>
      <c r="T21" s="22">
        <v>0</v>
      </c>
      <c r="U21" s="22">
        <f t="shared" si="0"/>
        <v>4932</v>
      </c>
      <c r="V21" s="39"/>
      <c r="W21" s="6">
        <v>4930</v>
      </c>
      <c r="X21" s="20">
        <v>0</v>
      </c>
      <c r="Y21" s="22">
        <f t="shared" si="1"/>
        <v>4930</v>
      </c>
    </row>
    <row r="22" spans="1:25" x14ac:dyDescent="0.25">
      <c r="A22" s="4">
        <v>600</v>
      </c>
      <c r="B22" s="4" t="s">
        <v>14</v>
      </c>
      <c r="C22" s="6">
        <v>2000</v>
      </c>
      <c r="D22" s="1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750</v>
      </c>
      <c r="R22" s="34"/>
      <c r="S22" s="20">
        <v>0</v>
      </c>
      <c r="T22" s="22">
        <v>120</v>
      </c>
      <c r="U22" s="22">
        <f t="shared" si="0"/>
        <v>-120</v>
      </c>
      <c r="V22" s="39"/>
      <c r="W22" s="6">
        <v>2000</v>
      </c>
      <c r="X22" s="20">
        <v>183</v>
      </c>
      <c r="Y22" s="22">
        <f t="shared" si="1"/>
        <v>1817</v>
      </c>
    </row>
    <row r="23" spans="1:25" x14ac:dyDescent="0.25">
      <c r="A23" s="4">
        <v>700</v>
      </c>
      <c r="B23" s="4" t="s">
        <v>34</v>
      </c>
      <c r="C23" s="6">
        <v>30</v>
      </c>
      <c r="D23" s="1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1750</v>
      </c>
      <c r="R23" s="34"/>
      <c r="S23" s="20">
        <v>30</v>
      </c>
      <c r="T23" s="22">
        <v>0</v>
      </c>
      <c r="U23" s="22">
        <f t="shared" si="0"/>
        <v>30</v>
      </c>
      <c r="V23" s="39"/>
      <c r="W23" s="6">
        <v>30</v>
      </c>
      <c r="X23" s="20">
        <v>400</v>
      </c>
      <c r="Y23" s="22">
        <f t="shared" si="1"/>
        <v>-370</v>
      </c>
    </row>
    <row r="24" spans="1:25" x14ac:dyDescent="0.25">
      <c r="A24" s="4">
        <v>710</v>
      </c>
      <c r="B24" s="4" t="s">
        <v>15</v>
      </c>
      <c r="C24" s="6">
        <v>0</v>
      </c>
      <c r="D24" s="1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v>5050</v>
      </c>
      <c r="R24" s="34"/>
      <c r="S24" s="20">
        <v>0</v>
      </c>
      <c r="T24" s="22">
        <v>50</v>
      </c>
      <c r="U24" s="22">
        <f t="shared" si="0"/>
        <v>-50</v>
      </c>
      <c r="V24" s="39"/>
      <c r="W24" s="6">
        <v>0</v>
      </c>
      <c r="X24" s="20">
        <v>1050</v>
      </c>
      <c r="Y24" s="22">
        <f t="shared" si="1"/>
        <v>-1050</v>
      </c>
    </row>
    <row r="25" spans="1:25" x14ac:dyDescent="0.25">
      <c r="A25" s="4">
        <v>720</v>
      </c>
      <c r="B25" s="4" t="s">
        <v>35</v>
      </c>
      <c r="C25" s="6">
        <v>0</v>
      </c>
      <c r="D25" s="1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v>10750</v>
      </c>
      <c r="R25" s="34"/>
      <c r="S25" s="20">
        <v>0</v>
      </c>
      <c r="T25" s="22">
        <v>13811</v>
      </c>
      <c r="U25" s="22">
        <f t="shared" si="0"/>
        <v>-13811</v>
      </c>
      <c r="V25" s="39"/>
      <c r="W25" s="6">
        <v>0</v>
      </c>
      <c r="X25" s="20">
        <v>19162</v>
      </c>
      <c r="Y25" s="22">
        <f t="shared" si="1"/>
        <v>-19162</v>
      </c>
    </row>
    <row r="26" spans="1:25" x14ac:dyDescent="0.25">
      <c r="A26" s="4">
        <v>800</v>
      </c>
      <c r="B26" s="4" t="s">
        <v>36</v>
      </c>
      <c r="C26" s="6">
        <v>0</v>
      </c>
      <c r="D26" s="1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3820</v>
      </c>
      <c r="R26" s="34"/>
      <c r="S26" s="20">
        <v>0</v>
      </c>
      <c r="T26" s="22">
        <v>450</v>
      </c>
      <c r="U26" s="22">
        <f t="shared" si="0"/>
        <v>-450</v>
      </c>
      <c r="V26" s="39"/>
      <c r="W26" s="6">
        <v>0</v>
      </c>
      <c r="X26" s="20">
        <v>571</v>
      </c>
      <c r="Y26" s="22">
        <f t="shared" si="1"/>
        <v>-571</v>
      </c>
    </row>
    <row r="27" spans="1:25" x14ac:dyDescent="0.25">
      <c r="A27" s="4">
        <v>900</v>
      </c>
      <c r="B27" s="4" t="s">
        <v>31</v>
      </c>
      <c r="C27" s="6">
        <v>676460</v>
      </c>
      <c r="D27" s="1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v>741460</v>
      </c>
      <c r="R27" s="34"/>
      <c r="S27" s="20">
        <v>316602</v>
      </c>
      <c r="T27" s="22">
        <v>69261</v>
      </c>
      <c r="U27" s="22">
        <f t="shared" si="0"/>
        <v>247341</v>
      </c>
      <c r="V27" s="39"/>
      <c r="W27" s="6">
        <v>612902</v>
      </c>
      <c r="X27" s="20">
        <v>616168.44999999995</v>
      </c>
      <c r="Y27" s="22">
        <f t="shared" si="1"/>
        <v>-3266.4499999999534</v>
      </c>
    </row>
    <row r="28" spans="1:25" x14ac:dyDescent="0.25">
      <c r="A28" s="4">
        <v>910</v>
      </c>
      <c r="B28" s="4" t="s">
        <v>4</v>
      </c>
      <c r="C28" s="6">
        <v>0</v>
      </c>
      <c r="D28" s="13"/>
      <c r="E28" s="6">
        <v>0</v>
      </c>
      <c r="F28" s="6">
        <v>0</v>
      </c>
      <c r="G28" s="6"/>
      <c r="H28" s="6">
        <v>0</v>
      </c>
      <c r="I28" s="6">
        <v>0</v>
      </c>
      <c r="J28" s="6">
        <v>0</v>
      </c>
      <c r="K28" s="6">
        <v>0</v>
      </c>
      <c r="L28" s="6"/>
      <c r="M28" s="6"/>
      <c r="N28" s="6"/>
      <c r="O28" s="6"/>
      <c r="P28" s="6"/>
      <c r="Q28" s="6">
        <v>25000</v>
      </c>
      <c r="R28" s="34"/>
      <c r="S28" s="20">
        <v>117</v>
      </c>
      <c r="T28" s="22">
        <v>53910</v>
      </c>
      <c r="U28" s="22">
        <f t="shared" si="0"/>
        <v>-53793</v>
      </c>
      <c r="V28" s="39"/>
      <c r="W28" s="6">
        <v>0</v>
      </c>
      <c r="X28" s="20">
        <v>54975</v>
      </c>
      <c r="Y28" s="22">
        <f t="shared" si="1"/>
        <v>-54975</v>
      </c>
    </row>
    <row r="29" spans="1:25" x14ac:dyDescent="0.25">
      <c r="A29" s="4"/>
      <c r="B29" s="8"/>
      <c r="C29" s="9">
        <f>SUM(C9:C28)</f>
        <v>1429849</v>
      </c>
      <c r="D29" s="14"/>
      <c r="E29" s="9">
        <f>SUM(E7:E28)</f>
        <v>0</v>
      </c>
      <c r="F29" s="9">
        <f t="shared" ref="F29:L29" si="2">SUM(F9:F28)</f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  <c r="L29" s="9">
        <f t="shared" si="2"/>
        <v>0</v>
      </c>
      <c r="M29" s="9">
        <f>SUM(M10:M28)</f>
        <v>0</v>
      </c>
      <c r="N29" s="9">
        <f>SUM(N10:N28)</f>
        <v>0</v>
      </c>
      <c r="O29" s="9">
        <f>SUM(O10:O28)</f>
        <v>0</v>
      </c>
      <c r="P29" s="9">
        <f>SUM(P10:P28)</f>
        <v>0</v>
      </c>
      <c r="Q29" s="9">
        <f>SUM(Q9:Q28)</f>
        <v>1429899</v>
      </c>
      <c r="R29" s="35"/>
      <c r="S29" s="9">
        <f>SUM(S9:S28)</f>
        <v>1055598</v>
      </c>
      <c r="T29" s="10">
        <f>SUM(T9:T28)</f>
        <v>474405</v>
      </c>
      <c r="U29" s="10">
        <f>SUM(U9:U28)</f>
        <v>581193</v>
      </c>
      <c r="V29" s="40"/>
      <c r="W29" s="10">
        <f>SUM(W9:W28)</f>
        <v>1359878</v>
      </c>
      <c r="X29" s="10">
        <f>SUM(X9:X28)</f>
        <v>1240129.51</v>
      </c>
      <c r="Y29" s="10">
        <f>SUM(Y9:Y28)</f>
        <v>119748.49000000002</v>
      </c>
    </row>
    <row r="30" spans="1:25" x14ac:dyDescent="0.25">
      <c r="A30" s="15"/>
      <c r="B30" s="16"/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1"/>
      <c r="S30" s="11"/>
    </row>
    <row r="32" spans="1:25" x14ac:dyDescent="0.25">
      <c r="X32" s="11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A83B36A0BF264CB871886B432BF91E" ma:contentTypeVersion="10" ma:contentTypeDescription="Create a new document." ma:contentTypeScope="" ma:versionID="d8252b7e9b70498801525b82a230c807">
  <xsd:schema xmlns:xsd="http://www.w3.org/2001/XMLSchema" xmlns:xs="http://www.w3.org/2001/XMLSchema" xmlns:p="http://schemas.microsoft.com/office/2006/metadata/properties" xmlns:ns2="4e2ebbe7-e65b-4b18-bf5e-3026c46faaf6" targetNamespace="http://schemas.microsoft.com/office/2006/metadata/properties" ma:root="true" ma:fieldsID="a1f399d586f77ab246e1e9587446f8ac" ns2:_="">
    <xsd:import namespace="4e2ebbe7-e65b-4b18-bf5e-3026c46faa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ebbe7-e65b-4b18-bf5e-3026c46faa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896FDF-6F3C-4A74-A00E-E45BA3CC00B2}">
  <ds:schemaRefs>
    <ds:schemaRef ds:uri="http://schemas.microsoft.com/office/infopath/2007/PartnerControls"/>
    <ds:schemaRef ds:uri="4e2ebbe7-e65b-4b18-bf5e-3026c46faaf6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4C52775-8F0E-4D01-A784-0AAB5FE7C0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7B0469-5BD8-480B-8BC1-BE8E1A969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ebbe7-e65b-4b18-bf5e-3026c46faa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Q2 Area's of Concern</vt:lpstr>
      <vt:lpstr>Q2 Balance Sheet</vt:lpstr>
      <vt:lpstr>Q2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Jack Turner</cp:lastModifiedBy>
  <cp:lastPrinted>2020-05-04T10:08:11Z</cp:lastPrinted>
  <dcterms:created xsi:type="dcterms:W3CDTF">2020-05-01T13:29:40Z</dcterms:created>
  <dcterms:modified xsi:type="dcterms:W3CDTF">2020-10-06T09:54:10Z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0x010100A7A83B36A0BF264CB871886B432BF91E</vt:lpwstr>
  </property>
</Properties>
</file>